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UD - Concrete Projects - Biloela Thangool Tender\"/>
    </mc:Choice>
  </mc:AlternateContent>
  <xr:revisionPtr revIDLastSave="0" documentId="8_{0C2C084D-F96D-4CBB-B93B-79CF8476544F}" xr6:coauthVersionLast="47" xr6:coauthVersionMax="47" xr10:uidLastSave="{00000000-0000-0000-0000-000000000000}"/>
  <bookViews>
    <workbookView xWindow="28680" yWindow="-120" windowWidth="29040" windowHeight="15840" xr2:uid="{01F0E969-F203-4809-B2C0-DA9C437157CF}"/>
  </bookViews>
  <sheets>
    <sheet name="Summary" sheetId="2" r:id="rId1"/>
    <sheet name="A1 - Schedule" sheetId="4" r:id="rId2"/>
    <sheet name="A2 - Schedule" sheetId="5" r:id="rId3"/>
    <sheet name="A3 - Schedule" sheetId="7" r:id="rId4"/>
    <sheet name="A4 - Schedule" sheetId="8" r:id="rId5"/>
    <sheet name="A5 - Schedule" sheetId="9" r:id="rId6"/>
    <sheet name="A6 - Schedule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F24" i="9"/>
  <c r="F23" i="9"/>
  <c r="F21" i="9"/>
  <c r="F20" i="9"/>
  <c r="F19" i="9"/>
  <c r="F17" i="9"/>
  <c r="F16" i="9"/>
  <c r="F15" i="9"/>
  <c r="F14" i="9"/>
  <c r="F13" i="9"/>
  <c r="F11" i="9"/>
  <c r="F10" i="9"/>
  <c r="C8" i="2" l="1"/>
  <c r="F25" i="10"/>
  <c r="F24" i="10"/>
  <c r="F23" i="10"/>
  <c r="F22" i="10"/>
  <c r="F20" i="10"/>
  <c r="F19" i="10"/>
  <c r="F18" i="10"/>
  <c r="F17" i="10"/>
  <c r="F16" i="10"/>
  <c r="F15" i="10"/>
  <c r="F14" i="10"/>
  <c r="F13" i="10"/>
  <c r="F12" i="10"/>
  <c r="F11" i="10"/>
  <c r="F9" i="10"/>
  <c r="F8" i="10"/>
  <c r="F6" i="10"/>
  <c r="F4" i="10"/>
  <c r="C6" i="2"/>
  <c r="F9" i="9"/>
  <c r="F8" i="9"/>
  <c r="F6" i="9"/>
  <c r="F4" i="9"/>
  <c r="F13" i="8"/>
  <c r="F12" i="8"/>
  <c r="F11" i="8"/>
  <c r="F9" i="8"/>
  <c r="F8" i="8"/>
  <c r="F6" i="8"/>
  <c r="F4" i="8"/>
  <c r="C5" i="2"/>
  <c r="F12" i="7"/>
  <c r="F20" i="4"/>
  <c r="F26" i="5"/>
  <c r="F25" i="5"/>
  <c r="F24" i="5"/>
  <c r="F23" i="5"/>
  <c r="F22" i="5"/>
  <c r="F21" i="5"/>
  <c r="F20" i="5"/>
  <c r="F19" i="5"/>
  <c r="F17" i="5"/>
  <c r="F27" i="5" s="1"/>
  <c r="C4" i="2" s="1"/>
  <c r="F15" i="5"/>
  <c r="F14" i="5"/>
  <c r="F13" i="5"/>
  <c r="F11" i="5"/>
  <c r="F10" i="5"/>
  <c r="F8" i="5"/>
  <c r="F6" i="5"/>
  <c r="F4" i="5"/>
  <c r="F11" i="7"/>
  <c r="F9" i="7"/>
  <c r="F8" i="7"/>
  <c r="F6" i="7"/>
  <c r="F4" i="7"/>
  <c r="F8" i="4"/>
  <c r="F10" i="4"/>
  <c r="C7" i="2" l="1"/>
  <c r="C3" i="2"/>
  <c r="F6" i="4"/>
  <c r="F4" i="4"/>
  <c r="C9" i="2" l="1"/>
</calcChain>
</file>

<file path=xl/sharedStrings.xml><?xml version="1.0" encoding="utf-8"?>
<sst xmlns="http://schemas.openxmlformats.org/spreadsheetml/2006/main" count="254" uniqueCount="112">
  <si>
    <t>Item Number</t>
  </si>
  <si>
    <t>Activity</t>
  </si>
  <si>
    <t>Quantity</t>
  </si>
  <si>
    <t>Total</t>
  </si>
  <si>
    <t>Lump Sum</t>
  </si>
  <si>
    <t>Traffic Management</t>
  </si>
  <si>
    <t>Provision for Traffic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</si>
  <si>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</si>
  <si>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</si>
  <si>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</si>
  <si>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</si>
  <si>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</si>
  <si>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</si>
  <si>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</si>
  <si>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</si>
  <si>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</si>
  <si>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 xml:space="preserve">Site </t>
  </si>
  <si>
    <t>each</t>
  </si>
  <si>
    <t>m3</t>
  </si>
  <si>
    <t>m</t>
  </si>
  <si>
    <t>TOTAL</t>
  </si>
  <si>
    <t>Earthworks</t>
  </si>
  <si>
    <t>Project Management</t>
  </si>
  <si>
    <t>Supply of As Constructed Survey and Drawings</t>
  </si>
  <si>
    <t>A3</t>
  </si>
  <si>
    <t>Biloela Long Distance Bus Stop</t>
  </si>
  <si>
    <t>Installation of concrete slab</t>
  </si>
  <si>
    <t>Bus Stop and Pathway Construction</t>
  </si>
  <si>
    <t>Removal and disposal of kerb and channel and concrete</t>
  </si>
  <si>
    <t>Installation of concrete kerb ramps</t>
  </si>
  <si>
    <t xml:space="preserve">Clearing and Grubbing </t>
  </si>
  <si>
    <t>Pathway construction</t>
  </si>
  <si>
    <t>Erection of bus shelter</t>
  </si>
  <si>
    <t xml:space="preserve">Excavation </t>
  </si>
  <si>
    <t>Removal, storage and respreading of top soil (top 50mm)</t>
  </si>
  <si>
    <t>Supply and install road signage</t>
  </si>
  <si>
    <t>Kariboe Street Disability Parking</t>
  </si>
  <si>
    <t>Compact existing subgrade at base of excavated material</t>
  </si>
  <si>
    <t>Drainage Works</t>
  </si>
  <si>
    <t>Remove and replace gully pit with new 2400mm Lintel and Grated Inlet</t>
  </si>
  <si>
    <t>Install Type 7 - Concrete Invert (900mm) Kerb and Channel per CMDG-R-060</t>
  </si>
  <si>
    <t>Install Type 1 - Barrier Kerb and Channel per CMDG-R-060</t>
  </si>
  <si>
    <t>l/m</t>
  </si>
  <si>
    <t>Pavement Reinstatement</t>
  </si>
  <si>
    <t>Miscellaneous Finishes</t>
  </si>
  <si>
    <t>Supply and install pre-cast traffic islands (or cast-in situ per Sheet 2)</t>
  </si>
  <si>
    <t>Supply and install Wheel Stops</t>
  </si>
  <si>
    <t>Supply and install a steel tube bollard per CMDG-R-055</t>
  </si>
  <si>
    <t>Linemarking to Accessible Parking in accordance with AS 2890.6:2009 'Off Street Parking for People with disabilities'</t>
  </si>
  <si>
    <t>Supply and install disabled parking signs (MUTCD R5-1-3)</t>
  </si>
  <si>
    <t>Supply and install 10-minute duration standard parking signs (MUTCD R5-14)</t>
  </si>
  <si>
    <t>Remove Existing Pipe Rail including disposal</t>
  </si>
  <si>
    <t>2104P</t>
  </si>
  <si>
    <r>
      <t xml:space="preserve">Remove existing kerb and channel, artificail turf, concrete surfacing and excavate pavement (min 40mm depth). Including disposal at Trap Gully or an approved site - </t>
    </r>
    <r>
      <rPr>
        <i/>
        <sz val="12"/>
        <color theme="1"/>
        <rFont val="Arial"/>
        <family val="2"/>
      </rPr>
      <t>Provisional Quantity</t>
    </r>
  </si>
  <si>
    <t>5501P</t>
  </si>
  <si>
    <r>
      <t xml:space="preserve">Supply dense graded DG10 A/C Profiling to existing pavment at minimum depth of 40mm - </t>
    </r>
    <r>
      <rPr>
        <i/>
        <sz val="12"/>
        <color theme="1"/>
        <rFont val="Arial"/>
        <family val="2"/>
      </rPr>
      <t>Provisional Quantity</t>
    </r>
  </si>
  <si>
    <t>2631P</t>
  </si>
  <si>
    <r>
      <t xml:space="preserve">Reinstate concrete pathway in liu of artifical turf - </t>
    </r>
    <r>
      <rPr>
        <i/>
        <sz val="12"/>
        <color theme="1"/>
        <rFont val="Arial"/>
        <family val="2"/>
      </rPr>
      <t>Provisional Quantity</t>
    </r>
  </si>
  <si>
    <t>Ramsay Street Pathway</t>
  </si>
  <si>
    <t>3101P</t>
  </si>
  <si>
    <t>Removal, stockpiling and respreading of top soil alongside pathway - Provisional Quantity</t>
  </si>
  <si>
    <r>
      <t xml:space="preserve">Removal, stockpiling and respreading of top soil alongside pathway - </t>
    </r>
    <r>
      <rPr>
        <i/>
        <sz val="12"/>
        <color theme="1"/>
        <rFont val="Arial"/>
        <family val="2"/>
      </rPr>
      <t>Provisional Quantity</t>
    </r>
  </si>
  <si>
    <t>Removal and disposal of existing pathway</t>
  </si>
  <si>
    <t>Pathway</t>
  </si>
  <si>
    <t>A4</t>
  </si>
  <si>
    <t>A5</t>
  </si>
  <si>
    <t>A6</t>
  </si>
  <si>
    <t>Tognolini Baldwin Road Pathway</t>
  </si>
  <si>
    <r>
      <t xml:space="preserve">Relocation of Seat - </t>
    </r>
    <r>
      <rPr>
        <i/>
        <sz val="12"/>
        <color theme="1"/>
        <rFont val="Arial"/>
        <family val="2"/>
      </rPr>
      <t>Provisional Item</t>
    </r>
  </si>
  <si>
    <t>9806P</t>
  </si>
  <si>
    <t>Teys Pathway</t>
  </si>
  <si>
    <t>3201P</t>
  </si>
  <si>
    <r>
      <t>Removal, stockpiling and respreading of top soil alongside pathway -</t>
    </r>
    <r>
      <rPr>
        <i/>
        <sz val="12"/>
        <color theme="1"/>
        <rFont val="Arial"/>
        <family val="2"/>
      </rPr>
      <t xml:space="preserve"> Provisional Quantity</t>
    </r>
  </si>
  <si>
    <t>Dixalea Deeford Road Drainage</t>
  </si>
  <si>
    <t>Disposal of existing damaged concrete headwalls, culverts and base slabs</t>
  </si>
  <si>
    <r>
      <t xml:space="preserve">Excavation (including disposal of spoil) - </t>
    </r>
    <r>
      <rPr>
        <i/>
        <sz val="12"/>
        <color theme="1"/>
        <rFont val="Arial"/>
        <family val="2"/>
      </rPr>
      <t>Provisional Quantity</t>
    </r>
  </si>
  <si>
    <t>Drainage</t>
  </si>
  <si>
    <t>2643P</t>
  </si>
  <si>
    <r>
      <t xml:space="preserve">Rock Protection (300mm rock) - </t>
    </r>
    <r>
      <rPr>
        <i/>
        <sz val="12"/>
        <color theme="1"/>
        <rFont val="Arial"/>
        <family val="2"/>
      </rPr>
      <t>Provisional Quantity</t>
    </r>
  </si>
  <si>
    <t>Supply and installation of 375mm dia RCP precast headwalls</t>
  </si>
  <si>
    <t>Supply and installation of 450mm dia RCP precast headwalls</t>
  </si>
  <si>
    <t>Supply and installation of 600mm dia RCP precast headwalls</t>
  </si>
  <si>
    <t>Supply and installation of 450 x 300mm RCBC precast headwalls</t>
  </si>
  <si>
    <t>Reinstatement of existing headwalls</t>
  </si>
  <si>
    <t xml:space="preserve">Supply and installation of 375mm dia RCP  </t>
  </si>
  <si>
    <t xml:space="preserve">m </t>
  </si>
  <si>
    <t xml:space="preserve">Supply and installation of 450mm dia RCP  </t>
  </si>
  <si>
    <t xml:space="preserve">Supply and installation of 600mm dia RCP  </t>
  </si>
  <si>
    <t xml:space="preserve">Supply and installation of 450 x 300mm RCBC  </t>
  </si>
  <si>
    <t>Roadworks</t>
  </si>
  <si>
    <t>3301P</t>
  </si>
  <si>
    <r>
      <t xml:space="preserve">Backfill with Select Fill min CBR 15 (won from site or imported) to sugrade level - </t>
    </r>
    <r>
      <rPr>
        <i/>
        <sz val="12"/>
        <color theme="1"/>
        <rFont val="Arial"/>
        <family val="2"/>
      </rPr>
      <t>Provisional Quantity</t>
    </r>
  </si>
  <si>
    <t>4101P</t>
  </si>
  <si>
    <r>
      <t>Renstatement of Road Pavement with Type 2.1 Gravel -</t>
    </r>
    <r>
      <rPr>
        <i/>
        <sz val="12"/>
        <color theme="1"/>
        <rFont val="Arial"/>
        <family val="2"/>
      </rPr>
      <t xml:space="preserve"> Provisional Quantity</t>
    </r>
  </si>
  <si>
    <t>5103P</t>
  </si>
  <si>
    <r>
      <t xml:space="preserve">2 Coat Bitumen Seal (16/10 stone) - </t>
    </r>
    <r>
      <rPr>
        <i/>
        <sz val="12"/>
        <color theme="1"/>
        <rFont val="Arial"/>
        <family val="2"/>
      </rPr>
      <t>Provisional Quantity</t>
    </r>
  </si>
  <si>
    <t>Supply and installation of steel-reinforced concrete pipe culvert components, Class [2], [375] mm diameter, [B2] environment</t>
  </si>
  <si>
    <t>Precast concrete end structures to culverts, [375] sloped</t>
  </si>
  <si>
    <t>Hand placed concrete paving, [100] mm thick - footpaths</t>
  </si>
  <si>
    <t>Hand placed concrete paving, [175] mm thick coloured (road crossings)</t>
  </si>
  <si>
    <t>Clearing and grubbing</t>
  </si>
  <si>
    <t>Excavation, all materials</t>
  </si>
  <si>
    <t>Excavation for culvert, pipe and conduit trenches, all materials [description]</t>
  </si>
  <si>
    <t>Embankment</t>
  </si>
  <si>
    <t>Backfill with Select Backfill Material to [description]</t>
  </si>
  <si>
    <t>Road Furniture</t>
  </si>
  <si>
    <t>Supply of regulatory, warning and hazard sign faces, [sign type]</t>
  </si>
  <si>
    <t>Installation of regulatory, warning and hazard signs, [number of posts]</t>
  </si>
  <si>
    <t>Supply and install [discrete | integrated] [directional | warning] [material] TGSI</t>
  </si>
  <si>
    <t>Linemarking</t>
  </si>
  <si>
    <t>Transverse lines (stop lines, holding lines, markings at Stop and Give Way signs, pedestrian crosswalk lines, pedestrian zebra crossing marking, arrows, shapes, symbols and numerals), colour [colour], material [material]</t>
  </si>
  <si>
    <t>Transverse lines (diagonal and chevron markings, parking areas and kerb markings), colour [colour], material [material]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</si>
</sst>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4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2" fillId="0" borderId="1" xfId="0" applyFont="1" applyBorder="1"/>
    <xf numFmtId="44" fontId="1" fillId="0" borderId="1" xfId="0" applyNumberFormat="1" applyFont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5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4" fontId="2" fillId="0" borderId="5" xfId="0" applyNumberFormat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9"/>
  <sheetViews>
    <sheetView tabSelected="1" workbookViewId="0">
      <selection activeCell="A4" sqref="A4"/>
    </sheetView>
  </sheetViews>
  <sheetFormatPr defaultRowHeight="15.75" x14ac:dyDescent="0.25"/>
  <cols>
    <col min="1" max="1" width="11.5703125" bestFit="1" customWidth="1"/>
    <col min="2" max="2" width="39" style="3" bestFit="1" customWidth="1"/>
    <col min="3" max="3" width="18.28515625" style="3" bestFit="1" customWidth="1"/>
  </cols>
  <sheetData>
    <row r="2" spans="1:3" x14ac:dyDescent="0.25">
      <c r="A2" s="16" t="s">
        <v>9</v>
      </c>
      <c r="B2" s="16" t="s">
        <v>16</v>
      </c>
      <c r="C2" s="16" t="s">
        <v>13</v>
      </c>
    </row>
    <row r="3" spans="1:3" x14ac:dyDescent="0.25">
      <c r="A3" s="20" t="s">
        <v>10</v>
      </c>
      <c r="B3" s="18" t="s">
        <v>25</v>
      </c>
      <c r="C3" s="19">
        <f>'A1 - Schedule'!F20</f>
        <v>0</v>
      </c>
    </row>
    <row r="4" spans="1:3" x14ac:dyDescent="0.25">
      <c r="A4" s="23" t="s">
        <v>11</v>
      </c>
      <c r="B4" s="21" t="s">
        <v>36</v>
      </c>
      <c r="C4" s="17">
        <f>'A2 - Schedule'!F27</f>
        <v>0</v>
      </c>
    </row>
    <row r="5" spans="1:3" x14ac:dyDescent="0.25">
      <c r="A5" s="32" t="s">
        <v>24</v>
      </c>
      <c r="B5" s="33" t="s">
        <v>58</v>
      </c>
      <c r="C5" s="19">
        <f>'A3 - Schedule'!F12</f>
        <v>0</v>
      </c>
    </row>
    <row r="6" spans="1:3" x14ac:dyDescent="0.25">
      <c r="A6" s="34" t="s">
        <v>64</v>
      </c>
      <c r="B6" s="35" t="s">
        <v>67</v>
      </c>
      <c r="C6" s="17">
        <f>'A4 - Schedule'!F13</f>
        <v>0</v>
      </c>
    </row>
    <row r="7" spans="1:3" x14ac:dyDescent="0.25">
      <c r="A7" s="32" t="s">
        <v>65</v>
      </c>
      <c r="B7" s="33" t="s">
        <v>70</v>
      </c>
      <c r="C7" s="19">
        <f>'A5 - Schedule'!F25</f>
        <v>0</v>
      </c>
    </row>
    <row r="8" spans="1:3" x14ac:dyDescent="0.25">
      <c r="A8" s="34" t="s">
        <v>66</v>
      </c>
      <c r="B8" s="21" t="s">
        <v>73</v>
      </c>
      <c r="C8" s="17">
        <f>'A6 - Schedule'!F25</f>
        <v>0</v>
      </c>
    </row>
    <row r="9" spans="1:3" x14ac:dyDescent="0.25">
      <c r="A9" s="3"/>
      <c r="B9" s="14" t="s">
        <v>3</v>
      </c>
      <c r="C9" s="15">
        <f>SUM(C3:C5)</f>
        <v>0</v>
      </c>
    </row>
  </sheetData>
  <hyperlinks>
    <hyperlink ref="A3" location="'A1 - Schedule'!A1" display="A1" xr:uid="{105601D4-41ED-43BE-A38B-EF81D62DBA0D}"/>
    <hyperlink ref="A4" location="'A2 - Schedule'!A1" display="A2" xr:uid="{35055B66-AF84-45A4-A5D2-1D4D3388B214}"/>
    <hyperlink ref="A5" location="'A3 - Schedule'!A1" display="A3" xr:uid="{772E0B2B-B450-4865-B2DE-ED454EA98E39}"/>
    <hyperlink ref="A6" location="'A4 - Schedule'!A1" display="A4" xr:uid="{C1FFA4C0-53AF-43AB-9B67-44277B9F44B4}"/>
    <hyperlink ref="A7" location="'A5 - Schedule'!A1" display="A5" xr:uid="{3F518B01-8C80-4292-A402-4EF673D933FA}"/>
    <hyperlink ref="A8" location="'A6 - Schedule'!A1" display="A6" xr:uid="{F7D94C7B-B74A-4A15-9745-CD3D4E7430E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H20"/>
  <sheetViews>
    <sheetView workbookViewId="0">
      <selection sqref="A1:F1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2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37" t="s">
        <v>25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ht="15.75" x14ac:dyDescent="0.25">
      <c r="A7" s="36" t="s">
        <v>22</v>
      </c>
      <c r="B7" s="36"/>
      <c r="C7" s="36"/>
      <c r="D7" s="36"/>
      <c r="E7" s="36"/>
      <c r="F7" s="36"/>
    </row>
    <row r="8" spans="1:6" ht="30" x14ac:dyDescent="0.25">
      <c r="A8" s="9">
        <v>9131</v>
      </c>
      <c r="B8" s="10" t="s">
        <v>23</v>
      </c>
      <c r="C8" s="22">
        <v>1</v>
      </c>
      <c r="D8" s="9" t="s">
        <v>4</v>
      </c>
      <c r="E8" s="11"/>
      <c r="F8" s="11">
        <f>E8*C8</f>
        <v>0</v>
      </c>
    </row>
    <row r="9" spans="1:6" ht="15.75" x14ac:dyDescent="0.25">
      <c r="A9" s="36" t="s">
        <v>27</v>
      </c>
      <c r="B9" s="36"/>
      <c r="C9" s="36"/>
      <c r="D9" s="36"/>
      <c r="E9" s="36"/>
      <c r="F9" s="36"/>
    </row>
    <row r="10" spans="1:6" ht="45" x14ac:dyDescent="0.25">
      <c r="A10" s="9" t="s">
        <v>59</v>
      </c>
      <c r="B10" s="10" t="s">
        <v>61</v>
      </c>
      <c r="C10" s="22">
        <v>4</v>
      </c>
      <c r="D10" s="9" t="s">
        <v>18</v>
      </c>
      <c r="E10" s="11"/>
      <c r="F10" s="11">
        <f>E10*C10</f>
        <v>0</v>
      </c>
    </row>
    <row r="11" spans="1:6" ht="30" x14ac:dyDescent="0.25">
      <c r="A11" s="6">
        <v>2104</v>
      </c>
      <c r="B11" s="8" t="s">
        <v>28</v>
      </c>
      <c r="C11" s="24">
        <v>15</v>
      </c>
      <c r="D11" s="6" t="s">
        <v>19</v>
      </c>
      <c r="E11" s="7"/>
      <c r="F11" s="7">
        <v>0</v>
      </c>
    </row>
    <row r="12" spans="1:6" x14ac:dyDescent="0.25">
      <c r="A12" s="9">
        <v>2402</v>
      </c>
      <c r="B12" s="10" t="s">
        <v>29</v>
      </c>
      <c r="C12" s="22">
        <v>2</v>
      </c>
      <c r="D12" s="9" t="s">
        <v>17</v>
      </c>
      <c r="E12" s="11"/>
      <c r="F12" s="11">
        <v>0</v>
      </c>
    </row>
    <row r="13" spans="1:6" x14ac:dyDescent="0.25">
      <c r="A13" s="6">
        <v>3101</v>
      </c>
      <c r="B13" s="8" t="s">
        <v>30</v>
      </c>
      <c r="C13" s="24">
        <v>1</v>
      </c>
      <c r="D13" s="6" t="s">
        <v>4</v>
      </c>
      <c r="E13" s="7"/>
      <c r="F13" s="7">
        <v>0</v>
      </c>
    </row>
    <row r="14" spans="1:6" x14ac:dyDescent="0.25">
      <c r="A14" s="9">
        <v>2402</v>
      </c>
      <c r="B14" s="10" t="s">
        <v>26</v>
      </c>
      <c r="C14" s="22">
        <v>7.8</v>
      </c>
      <c r="D14" s="9" t="s">
        <v>18</v>
      </c>
      <c r="E14" s="11"/>
      <c r="F14" s="11">
        <v>0</v>
      </c>
    </row>
    <row r="15" spans="1:6" x14ac:dyDescent="0.25">
      <c r="A15" s="6">
        <v>3880</v>
      </c>
      <c r="B15" s="8" t="s">
        <v>31</v>
      </c>
      <c r="C15" s="24">
        <v>14.8</v>
      </c>
      <c r="D15" s="6" t="s">
        <v>18</v>
      </c>
      <c r="E15" s="7"/>
      <c r="F15" s="7">
        <v>0</v>
      </c>
    </row>
    <row r="16" spans="1:6" x14ac:dyDescent="0.25">
      <c r="A16" s="9">
        <v>3891</v>
      </c>
      <c r="B16" s="10" t="s">
        <v>32</v>
      </c>
      <c r="C16" s="22">
        <v>1</v>
      </c>
      <c r="D16" s="9" t="s">
        <v>17</v>
      </c>
      <c r="E16" s="11"/>
      <c r="F16" s="11">
        <v>0</v>
      </c>
    </row>
    <row r="17" spans="1:6" x14ac:dyDescent="0.25">
      <c r="A17" s="6">
        <v>3201</v>
      </c>
      <c r="B17" s="8" t="s">
        <v>33</v>
      </c>
      <c r="C17" s="24">
        <v>148.63999999999999</v>
      </c>
      <c r="D17" s="6" t="s">
        <v>18</v>
      </c>
      <c r="E17" s="7"/>
      <c r="F17" s="7">
        <v>0</v>
      </c>
    </row>
    <row r="18" spans="1:6" ht="30" x14ac:dyDescent="0.25">
      <c r="A18" s="9">
        <v>3841</v>
      </c>
      <c r="B18" s="10" t="s">
        <v>34</v>
      </c>
      <c r="C18" s="22">
        <v>60</v>
      </c>
      <c r="D18" s="9" t="s">
        <v>18</v>
      </c>
      <c r="E18" s="11"/>
      <c r="F18" s="11">
        <v>0</v>
      </c>
    </row>
    <row r="19" spans="1:6" x14ac:dyDescent="0.25">
      <c r="A19" s="6">
        <v>6002</v>
      </c>
      <c r="B19" s="8" t="s">
        <v>35</v>
      </c>
      <c r="C19" s="24">
        <v>2</v>
      </c>
      <c r="D19" s="6" t="s">
        <v>17</v>
      </c>
      <c r="E19" s="7"/>
      <c r="F19" s="7">
        <v>0</v>
      </c>
    </row>
    <row r="20" spans="1:6" ht="15.75" x14ac:dyDescent="0.25">
      <c r="E20" s="13" t="s">
        <v>20</v>
      </c>
      <c r="F20" s="13">
        <f>SUM(F10:F19)+F8+F6+F4</f>
        <v>0</v>
      </c>
    </row>
  </sheetData>
  <mergeCells count="5">
    <mergeCell ref="A9:F9"/>
    <mergeCell ref="A1:F1"/>
    <mergeCell ref="A7:F7"/>
    <mergeCell ref="A3:F3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1:H27"/>
  <sheetViews>
    <sheetView topLeftCell="A10" workbookViewId="0">
      <selection activeCell="A18" sqref="A18:F18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18" x14ac:dyDescent="0.25">
      <c r="A1" s="37" t="s">
        <v>36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ht="15.75" x14ac:dyDescent="0.25">
      <c r="A7" s="36" t="s">
        <v>22</v>
      </c>
      <c r="B7" s="36"/>
      <c r="C7" s="36"/>
      <c r="D7" s="36"/>
      <c r="E7" s="36"/>
      <c r="F7" s="36"/>
    </row>
    <row r="8" spans="1:6" ht="30" x14ac:dyDescent="0.25">
      <c r="A8" s="9">
        <v>9131</v>
      </c>
      <c r="B8" s="10" t="s">
        <v>23</v>
      </c>
      <c r="C8" s="22">
        <v>1</v>
      </c>
      <c r="D8" s="9" t="s">
        <v>4</v>
      </c>
      <c r="E8" s="11"/>
      <c r="F8" s="11">
        <f>E8*C8</f>
        <v>0</v>
      </c>
    </row>
    <row r="9" spans="1:6" ht="15.75" x14ac:dyDescent="0.25">
      <c r="A9" s="36" t="s">
        <v>21</v>
      </c>
      <c r="B9" s="36"/>
      <c r="C9" s="36"/>
      <c r="D9" s="36"/>
      <c r="E9" s="36"/>
      <c r="F9" s="36"/>
    </row>
    <row r="10" spans="1:6" ht="75" x14ac:dyDescent="0.25">
      <c r="A10" s="9" t="s">
        <v>52</v>
      </c>
      <c r="B10" s="10" t="s">
        <v>53</v>
      </c>
      <c r="C10" s="22">
        <v>4</v>
      </c>
      <c r="D10" s="9" t="s">
        <v>18</v>
      </c>
      <c r="E10" s="11"/>
      <c r="F10" s="11">
        <f>E10*C10</f>
        <v>0</v>
      </c>
    </row>
    <row r="11" spans="1:6" ht="30" x14ac:dyDescent="0.25">
      <c r="A11" s="6">
        <v>3402</v>
      </c>
      <c r="B11" s="8" t="s">
        <v>37</v>
      </c>
      <c r="C11" s="24">
        <v>80</v>
      </c>
      <c r="D11" s="6" t="s">
        <v>12</v>
      </c>
      <c r="E11" s="7"/>
      <c r="F11" s="7">
        <f>E11*C11</f>
        <v>0</v>
      </c>
    </row>
    <row r="12" spans="1:6" ht="15.75" x14ac:dyDescent="0.25">
      <c r="A12" s="40" t="s">
        <v>38</v>
      </c>
      <c r="B12" s="40"/>
      <c r="C12" s="40"/>
      <c r="D12" s="40"/>
      <c r="E12" s="40"/>
      <c r="F12" s="40"/>
    </row>
    <row r="13" spans="1:6" ht="30" x14ac:dyDescent="0.25">
      <c r="A13" s="6">
        <v>2413</v>
      </c>
      <c r="B13" s="8" t="s">
        <v>39</v>
      </c>
      <c r="C13" s="24">
        <v>1</v>
      </c>
      <c r="D13" s="6" t="s">
        <v>17</v>
      </c>
      <c r="E13" s="7"/>
      <c r="F13" s="7">
        <f>E13*C13</f>
        <v>0</v>
      </c>
    </row>
    <row r="14" spans="1:6" ht="30" x14ac:dyDescent="0.25">
      <c r="A14" s="9">
        <v>2403</v>
      </c>
      <c r="B14" s="10" t="s">
        <v>40</v>
      </c>
      <c r="C14" s="22">
        <v>7.2</v>
      </c>
      <c r="D14" s="9" t="s">
        <v>42</v>
      </c>
      <c r="E14" s="11"/>
      <c r="F14" s="11">
        <f>E14*C14</f>
        <v>0</v>
      </c>
    </row>
    <row r="15" spans="1:6" ht="30" x14ac:dyDescent="0.25">
      <c r="A15" s="6">
        <v>2404</v>
      </c>
      <c r="B15" s="8" t="s">
        <v>41</v>
      </c>
      <c r="C15" s="24">
        <v>5.5</v>
      </c>
      <c r="D15" s="6" t="s">
        <v>42</v>
      </c>
      <c r="E15" s="7"/>
      <c r="F15" s="7">
        <f t="shared" ref="F15:F17" si="0">E15*C15</f>
        <v>0</v>
      </c>
    </row>
    <row r="16" spans="1:6" ht="15.75" x14ac:dyDescent="0.25">
      <c r="A16" s="40" t="s">
        <v>43</v>
      </c>
      <c r="B16" s="40"/>
      <c r="C16" s="40"/>
      <c r="D16" s="40"/>
      <c r="E16" s="40"/>
      <c r="F16" s="40"/>
    </row>
    <row r="17" spans="1:6" ht="45" x14ac:dyDescent="0.25">
      <c r="A17" s="6" t="s">
        <v>54</v>
      </c>
      <c r="B17" s="8" t="s">
        <v>55</v>
      </c>
      <c r="C17" s="47">
        <v>6.5</v>
      </c>
      <c r="D17" s="6" t="s">
        <v>18</v>
      </c>
      <c r="E17" s="7"/>
      <c r="F17" s="7">
        <f t="shared" si="0"/>
        <v>0</v>
      </c>
    </row>
    <row r="18" spans="1:6" ht="15.75" x14ac:dyDescent="0.25">
      <c r="A18" s="40" t="s">
        <v>44</v>
      </c>
      <c r="B18" s="40"/>
      <c r="C18" s="40"/>
      <c r="D18" s="40"/>
      <c r="E18" s="40"/>
      <c r="F18" s="40"/>
    </row>
    <row r="19" spans="1:6" ht="30" x14ac:dyDescent="0.25">
      <c r="A19" s="6" t="s">
        <v>56</v>
      </c>
      <c r="B19" s="8" t="s">
        <v>57</v>
      </c>
      <c r="C19" s="24">
        <v>3.9</v>
      </c>
      <c r="D19" s="6" t="s">
        <v>18</v>
      </c>
      <c r="E19" s="7"/>
      <c r="F19" s="7">
        <f t="shared" ref="F19:F26" si="1">E19*C19</f>
        <v>0</v>
      </c>
    </row>
    <row r="20" spans="1:6" ht="30" x14ac:dyDescent="0.25">
      <c r="A20" s="9">
        <v>6360</v>
      </c>
      <c r="B20" s="10" t="s">
        <v>45</v>
      </c>
      <c r="C20" s="22">
        <v>2</v>
      </c>
      <c r="D20" s="9" t="s">
        <v>17</v>
      </c>
      <c r="E20" s="11"/>
      <c r="F20" s="11">
        <f t="shared" si="1"/>
        <v>0</v>
      </c>
    </row>
    <row r="21" spans="1:6" x14ac:dyDescent="0.25">
      <c r="A21" s="6">
        <v>6361</v>
      </c>
      <c r="B21" s="8" t="s">
        <v>46</v>
      </c>
      <c r="C21" s="24">
        <v>2</v>
      </c>
      <c r="D21" s="6" t="s">
        <v>17</v>
      </c>
      <c r="E21" s="7"/>
      <c r="F21" s="7">
        <f t="shared" si="1"/>
        <v>0</v>
      </c>
    </row>
    <row r="22" spans="1:6" ht="30" x14ac:dyDescent="0.25">
      <c r="A22" s="9">
        <v>6111</v>
      </c>
      <c r="B22" s="10" t="s">
        <v>47</v>
      </c>
      <c r="C22" s="22">
        <v>1</v>
      </c>
      <c r="D22" s="9" t="s">
        <v>17</v>
      </c>
      <c r="E22" s="11"/>
      <c r="F22" s="11">
        <f t="shared" si="1"/>
        <v>0</v>
      </c>
    </row>
    <row r="23" spans="1:6" ht="30" x14ac:dyDescent="0.25">
      <c r="A23" s="6">
        <v>6101</v>
      </c>
      <c r="B23" s="8" t="s">
        <v>51</v>
      </c>
      <c r="C23" s="24">
        <v>4</v>
      </c>
      <c r="D23" s="6" t="s">
        <v>42</v>
      </c>
      <c r="E23" s="7"/>
      <c r="F23" s="7">
        <f t="shared" si="1"/>
        <v>0</v>
      </c>
    </row>
    <row r="24" spans="1:6" ht="45" x14ac:dyDescent="0.25">
      <c r="A24" s="9">
        <v>6343</v>
      </c>
      <c r="B24" s="10" t="s">
        <v>48</v>
      </c>
      <c r="C24" s="22">
        <v>2</v>
      </c>
      <c r="D24" s="9" t="s">
        <v>17</v>
      </c>
      <c r="E24" s="11"/>
      <c r="F24" s="11">
        <f t="shared" si="1"/>
        <v>0</v>
      </c>
    </row>
    <row r="25" spans="1:6" ht="30" x14ac:dyDescent="0.25">
      <c r="A25" s="6">
        <v>6120</v>
      </c>
      <c r="B25" s="8" t="s">
        <v>49</v>
      </c>
      <c r="C25" s="24">
        <v>2</v>
      </c>
      <c r="D25" s="6" t="s">
        <v>17</v>
      </c>
      <c r="E25" s="7"/>
      <c r="F25" s="7">
        <f t="shared" si="1"/>
        <v>0</v>
      </c>
    </row>
    <row r="26" spans="1:6" ht="30" x14ac:dyDescent="0.25">
      <c r="A26" s="9">
        <v>6121</v>
      </c>
      <c r="B26" s="10" t="s">
        <v>50</v>
      </c>
      <c r="C26" s="22">
        <v>2</v>
      </c>
      <c r="D26" s="9" t="s">
        <v>17</v>
      </c>
      <c r="E26" s="11"/>
      <c r="F26" s="11">
        <f t="shared" si="1"/>
        <v>0</v>
      </c>
    </row>
    <row r="27" spans="1:6" ht="15.75" x14ac:dyDescent="0.25">
      <c r="E27" s="30" t="s">
        <v>20</v>
      </c>
      <c r="F27" s="31">
        <f>SUM(F19:F26)+F17+SUM(F13:F15)+SUM(F10:F11)+F8+F6+F4</f>
        <v>0</v>
      </c>
    </row>
  </sheetData>
  <mergeCells count="8">
    <mergeCell ref="A12:F12"/>
    <mergeCell ref="A16:F16"/>
    <mergeCell ref="A18:F18"/>
    <mergeCell ref="A1:F1"/>
    <mergeCell ref="A3:F3"/>
    <mergeCell ref="A5:F5"/>
    <mergeCell ref="A7:F7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755-75EA-48E6-838B-E06FD1B0A05F}">
  <dimension ref="A1:H12"/>
  <sheetViews>
    <sheetView workbookViewId="0">
      <selection sqref="A1:F1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2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37" t="s">
        <v>58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s="1" customFormat="1" ht="15.75" x14ac:dyDescent="0.25">
      <c r="A7" s="44" t="s">
        <v>21</v>
      </c>
      <c r="B7" s="45"/>
      <c r="C7" s="45"/>
      <c r="D7" s="45"/>
      <c r="E7" s="45"/>
      <c r="F7" s="46"/>
    </row>
    <row r="8" spans="1:6" s="1" customFormat="1" ht="45" x14ac:dyDescent="0.25">
      <c r="A8" s="9" t="s">
        <v>59</v>
      </c>
      <c r="B8" s="10" t="s">
        <v>60</v>
      </c>
      <c r="C8" s="22">
        <v>4.5</v>
      </c>
      <c r="D8" s="9" t="s">
        <v>18</v>
      </c>
      <c r="E8" s="11"/>
      <c r="F8" s="11">
        <f t="shared" ref="F8:F9" si="0">E8*C8</f>
        <v>0</v>
      </c>
    </row>
    <row r="9" spans="1:6" s="1" customFormat="1" x14ac:dyDescent="0.25">
      <c r="A9" s="6">
        <v>2199</v>
      </c>
      <c r="B9" s="8" t="s">
        <v>62</v>
      </c>
      <c r="C9" s="24">
        <v>10.8</v>
      </c>
      <c r="D9" s="6" t="s">
        <v>18</v>
      </c>
      <c r="E9" s="7"/>
      <c r="F9" s="7">
        <f t="shared" si="0"/>
        <v>0</v>
      </c>
    </row>
    <row r="10" spans="1:6" s="1" customFormat="1" ht="15.75" x14ac:dyDescent="0.25">
      <c r="A10" s="41" t="s">
        <v>63</v>
      </c>
      <c r="B10" s="42"/>
      <c r="C10" s="42"/>
      <c r="D10" s="42"/>
      <c r="E10" s="42"/>
      <c r="F10" s="43"/>
    </row>
    <row r="11" spans="1:6" s="1" customFormat="1" x14ac:dyDescent="0.25">
      <c r="A11" s="6">
        <v>3880</v>
      </c>
      <c r="B11" s="8" t="s">
        <v>31</v>
      </c>
      <c r="C11" s="24">
        <v>10.8</v>
      </c>
      <c r="D11" s="6" t="s">
        <v>18</v>
      </c>
      <c r="E11" s="7"/>
      <c r="F11" s="7">
        <f t="shared" ref="F11" si="1">E11*C11</f>
        <v>0</v>
      </c>
    </row>
    <row r="12" spans="1:6" s="1" customFormat="1" ht="15.75" x14ac:dyDescent="0.25">
      <c r="A12" s="2"/>
      <c r="C12" s="25"/>
      <c r="D12" s="2"/>
      <c r="E12" s="13" t="s">
        <v>20</v>
      </c>
      <c r="F12" s="13">
        <f>F11+F9+F8+F6+F4</f>
        <v>0</v>
      </c>
    </row>
  </sheetData>
  <mergeCells count="5">
    <mergeCell ref="A10:F10"/>
    <mergeCell ref="A7:F7"/>
    <mergeCell ref="A1:F1"/>
    <mergeCell ref="A3:F3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28FA-107E-4BCA-9F32-E583E8677BAE}">
  <dimension ref="A1:H13"/>
  <sheetViews>
    <sheetView workbookViewId="0">
      <selection activeCell="E13" sqref="E13:F13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2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37" t="s">
        <v>67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s="1" customFormat="1" ht="15.75" x14ac:dyDescent="0.25">
      <c r="A7" s="44" t="s">
        <v>21</v>
      </c>
      <c r="B7" s="45"/>
      <c r="C7" s="45"/>
      <c r="D7" s="45"/>
      <c r="E7" s="45"/>
      <c r="F7" s="46"/>
    </row>
    <row r="8" spans="1:6" s="1" customFormat="1" ht="45" x14ac:dyDescent="0.25">
      <c r="A8" s="9" t="s">
        <v>59</v>
      </c>
      <c r="B8" s="10" t="s">
        <v>72</v>
      </c>
      <c r="C8" s="22">
        <v>44</v>
      </c>
      <c r="D8" s="9" t="s">
        <v>18</v>
      </c>
      <c r="E8" s="11"/>
      <c r="F8" s="11">
        <f t="shared" ref="F8:F9" si="0">E8*C8</f>
        <v>0</v>
      </c>
    </row>
    <row r="9" spans="1:6" s="1" customFormat="1" x14ac:dyDescent="0.25">
      <c r="A9" s="6">
        <v>2199</v>
      </c>
      <c r="B9" s="8" t="s">
        <v>62</v>
      </c>
      <c r="C9" s="24">
        <v>1048</v>
      </c>
      <c r="D9" s="6" t="s">
        <v>18</v>
      </c>
      <c r="E9" s="7"/>
      <c r="F9" s="7">
        <f t="shared" si="0"/>
        <v>0</v>
      </c>
    </row>
    <row r="10" spans="1:6" s="1" customFormat="1" ht="15.75" x14ac:dyDescent="0.25">
      <c r="A10" s="41" t="s">
        <v>63</v>
      </c>
      <c r="B10" s="42"/>
      <c r="C10" s="42"/>
      <c r="D10" s="42"/>
      <c r="E10" s="42"/>
      <c r="F10" s="43"/>
    </row>
    <row r="11" spans="1:6" s="1" customFormat="1" x14ac:dyDescent="0.25">
      <c r="A11" s="6">
        <v>3880</v>
      </c>
      <c r="B11" s="8" t="s">
        <v>31</v>
      </c>
      <c r="C11" s="24">
        <v>178.4</v>
      </c>
      <c r="D11" s="6" t="s">
        <v>18</v>
      </c>
      <c r="E11" s="7"/>
      <c r="F11" s="7">
        <f t="shared" ref="F11" si="1">E11*C11</f>
        <v>0</v>
      </c>
    </row>
    <row r="12" spans="1:6" x14ac:dyDescent="0.25">
      <c r="A12" s="9" t="s">
        <v>69</v>
      </c>
      <c r="B12" s="29" t="s">
        <v>68</v>
      </c>
      <c r="C12" s="22">
        <v>1</v>
      </c>
      <c r="D12" s="9" t="s">
        <v>17</v>
      </c>
      <c r="E12" s="11"/>
      <c r="F12" s="11">
        <f>E12*C12</f>
        <v>0</v>
      </c>
    </row>
    <row r="13" spans="1:6" s="1" customFormat="1" ht="15.75" x14ac:dyDescent="0.25">
      <c r="A13" s="2"/>
      <c r="C13" s="25"/>
      <c r="D13" s="2"/>
      <c r="E13" s="13" t="s">
        <v>20</v>
      </c>
      <c r="F13" s="13">
        <f>SUM(F11:F12)+SUM(F8:F9)+F6+F4</f>
        <v>0</v>
      </c>
    </row>
  </sheetData>
  <mergeCells count="5">
    <mergeCell ref="A1:F1"/>
    <mergeCell ref="A3:F3"/>
    <mergeCell ref="A5:F5"/>
    <mergeCell ref="A7:F7"/>
    <mergeCell ref="A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C6D3-34DA-4162-A130-F44AF64B83F3}">
  <dimension ref="A1:H25"/>
  <sheetViews>
    <sheetView workbookViewId="0">
      <selection activeCell="D25" sqref="D25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2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37" t="s">
        <v>70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s="1" customFormat="1" ht="15.75" x14ac:dyDescent="0.25">
      <c r="A7" s="44" t="s">
        <v>76</v>
      </c>
      <c r="B7" s="45"/>
      <c r="C7" s="45"/>
      <c r="D7" s="45"/>
      <c r="E7" s="45"/>
      <c r="F7" s="46"/>
    </row>
    <row r="8" spans="1:6" s="1" customFormat="1" ht="45" x14ac:dyDescent="0.25">
      <c r="A8" s="9">
        <v>2241</v>
      </c>
      <c r="B8" s="10" t="s">
        <v>96</v>
      </c>
      <c r="C8" s="22">
        <v>24</v>
      </c>
      <c r="D8" s="9" t="s">
        <v>19</v>
      </c>
      <c r="E8" s="11"/>
      <c r="F8" s="11">
        <f t="shared" ref="F8:F9" si="0">E8*C8</f>
        <v>0</v>
      </c>
    </row>
    <row r="9" spans="1:6" s="1" customFormat="1" ht="30" x14ac:dyDescent="0.25">
      <c r="A9" s="6">
        <v>2308</v>
      </c>
      <c r="B9" s="8" t="s">
        <v>97</v>
      </c>
      <c r="C9" s="24">
        <v>10</v>
      </c>
      <c r="D9" s="6" t="s">
        <v>17</v>
      </c>
      <c r="E9" s="7"/>
      <c r="F9" s="7">
        <f t="shared" si="0"/>
        <v>0</v>
      </c>
    </row>
    <row r="10" spans="1:6" s="1" customFormat="1" ht="30" x14ac:dyDescent="0.25">
      <c r="A10" s="9">
        <v>2631</v>
      </c>
      <c r="B10" s="10" t="s">
        <v>98</v>
      </c>
      <c r="C10" s="22">
        <v>6130</v>
      </c>
      <c r="D10" s="9" t="s">
        <v>12</v>
      </c>
      <c r="E10" s="11"/>
      <c r="F10" s="11">
        <f t="shared" ref="F10:F13" si="1">E10*C10</f>
        <v>0</v>
      </c>
    </row>
    <row r="11" spans="1:6" s="1" customFormat="1" ht="30" x14ac:dyDescent="0.25">
      <c r="A11" s="6">
        <v>2632</v>
      </c>
      <c r="B11" s="8" t="s">
        <v>99</v>
      </c>
      <c r="C11" s="24">
        <v>150</v>
      </c>
      <c r="D11" s="6" t="s">
        <v>12</v>
      </c>
      <c r="E11" s="7"/>
      <c r="F11" s="7">
        <f t="shared" si="1"/>
        <v>0</v>
      </c>
    </row>
    <row r="12" spans="1:6" s="1" customFormat="1" ht="15.75" x14ac:dyDescent="0.25">
      <c r="A12" s="41" t="s">
        <v>21</v>
      </c>
      <c r="B12" s="42"/>
      <c r="C12" s="42"/>
      <c r="D12" s="42"/>
      <c r="E12" s="42"/>
      <c r="F12" s="43"/>
    </row>
    <row r="13" spans="1:6" s="1" customFormat="1" x14ac:dyDescent="0.25">
      <c r="A13" s="6"/>
      <c r="B13" s="8" t="s">
        <v>100</v>
      </c>
      <c r="C13" s="24">
        <v>12000</v>
      </c>
      <c r="D13" s="6" t="s">
        <v>12</v>
      </c>
      <c r="E13" s="7"/>
      <c r="F13" s="7">
        <f t="shared" si="1"/>
        <v>0</v>
      </c>
    </row>
    <row r="14" spans="1:6" s="1" customFormat="1" x14ac:dyDescent="0.25">
      <c r="A14" s="9"/>
      <c r="B14" s="10" t="s">
        <v>101</v>
      </c>
      <c r="C14" s="22">
        <v>1300</v>
      </c>
      <c r="D14" s="9" t="s">
        <v>18</v>
      </c>
      <c r="E14" s="11"/>
      <c r="F14" s="11">
        <f t="shared" ref="F14:F21" si="2">E14*C14</f>
        <v>0</v>
      </c>
    </row>
    <row r="15" spans="1:6" s="1" customFormat="1" ht="30" x14ac:dyDescent="0.25">
      <c r="A15" s="6"/>
      <c r="B15" s="8" t="s">
        <v>102</v>
      </c>
      <c r="C15" s="24">
        <v>24</v>
      </c>
      <c r="D15" s="6" t="s">
        <v>18</v>
      </c>
      <c r="E15" s="7"/>
      <c r="F15" s="7">
        <f t="shared" si="2"/>
        <v>0</v>
      </c>
    </row>
    <row r="16" spans="1:6" s="1" customFormat="1" x14ac:dyDescent="0.25">
      <c r="A16" s="9"/>
      <c r="B16" s="10" t="s">
        <v>103</v>
      </c>
      <c r="C16" s="22">
        <v>1000</v>
      </c>
      <c r="D16" s="9" t="s">
        <v>18</v>
      </c>
      <c r="E16" s="11"/>
      <c r="F16" s="11">
        <f t="shared" si="2"/>
        <v>0</v>
      </c>
    </row>
    <row r="17" spans="1:6" s="1" customFormat="1" ht="30" x14ac:dyDescent="0.25">
      <c r="A17" s="6"/>
      <c r="B17" s="8" t="s">
        <v>104</v>
      </c>
      <c r="C17" s="24">
        <v>12</v>
      </c>
      <c r="D17" s="6" t="s">
        <v>18</v>
      </c>
      <c r="E17" s="7"/>
      <c r="F17" s="7">
        <f t="shared" si="2"/>
        <v>0</v>
      </c>
    </row>
    <row r="18" spans="1:6" s="1" customFormat="1" ht="15" customHeight="1" x14ac:dyDescent="0.25">
      <c r="A18" s="41" t="s">
        <v>105</v>
      </c>
      <c r="B18" s="42"/>
      <c r="C18" s="42"/>
      <c r="D18" s="42"/>
      <c r="E18" s="42"/>
      <c r="F18" s="43"/>
    </row>
    <row r="19" spans="1:6" s="1" customFormat="1" ht="30" x14ac:dyDescent="0.25">
      <c r="A19" s="6"/>
      <c r="B19" s="8" t="s">
        <v>106</v>
      </c>
      <c r="C19" s="24">
        <v>21</v>
      </c>
      <c r="D19" s="6" t="s">
        <v>17</v>
      </c>
      <c r="E19" s="7"/>
      <c r="F19" s="7">
        <f t="shared" si="2"/>
        <v>0</v>
      </c>
    </row>
    <row r="20" spans="1:6" s="1" customFormat="1" ht="30" x14ac:dyDescent="0.25">
      <c r="A20" s="9"/>
      <c r="B20" s="10" t="s">
        <v>107</v>
      </c>
      <c r="C20" s="22">
        <v>21</v>
      </c>
      <c r="D20" s="9" t="s">
        <v>17</v>
      </c>
      <c r="E20" s="11"/>
      <c r="F20" s="11">
        <f t="shared" si="2"/>
        <v>0</v>
      </c>
    </row>
    <row r="21" spans="1:6" s="1" customFormat="1" ht="30" x14ac:dyDescent="0.25">
      <c r="A21" s="6"/>
      <c r="B21" s="8" t="s">
        <v>108</v>
      </c>
      <c r="C21" s="24">
        <v>9</v>
      </c>
      <c r="D21" s="6" t="s">
        <v>12</v>
      </c>
      <c r="E21" s="7"/>
      <c r="F21" s="7">
        <f t="shared" si="2"/>
        <v>0</v>
      </c>
    </row>
    <row r="22" spans="1:6" s="1" customFormat="1" ht="15" customHeight="1" x14ac:dyDescent="0.25">
      <c r="A22" s="41" t="s">
        <v>109</v>
      </c>
      <c r="B22" s="42"/>
      <c r="C22" s="42"/>
      <c r="D22" s="42"/>
      <c r="E22" s="42"/>
      <c r="F22" s="43"/>
    </row>
    <row r="23" spans="1:6" s="1" customFormat="1" ht="90" x14ac:dyDescent="0.25">
      <c r="A23" s="6"/>
      <c r="B23" s="8" t="s">
        <v>110</v>
      </c>
      <c r="C23" s="24">
        <v>30</v>
      </c>
      <c r="D23" s="6" t="s">
        <v>19</v>
      </c>
      <c r="E23" s="7"/>
      <c r="F23" s="7">
        <f t="shared" ref="F23:F24" si="3">E23*C23</f>
        <v>0</v>
      </c>
    </row>
    <row r="24" spans="1:6" s="1" customFormat="1" ht="60" x14ac:dyDescent="0.25">
      <c r="A24" s="9"/>
      <c r="B24" s="10" t="s">
        <v>111</v>
      </c>
      <c r="C24" s="22">
        <v>80</v>
      </c>
      <c r="D24" s="9" t="s">
        <v>12</v>
      </c>
      <c r="E24" s="11"/>
      <c r="F24" s="11">
        <f t="shared" si="3"/>
        <v>0</v>
      </c>
    </row>
    <row r="25" spans="1:6" ht="15.75" x14ac:dyDescent="0.25">
      <c r="E25" s="13" t="s">
        <v>20</v>
      </c>
      <c r="F25" s="13">
        <f>SUM(F23:F24)+SUM(F13:F17)+SUM(F8:F11)+F6+F4+SUM(F19:F21)</f>
        <v>0</v>
      </c>
    </row>
  </sheetData>
  <mergeCells count="7">
    <mergeCell ref="A12:F12"/>
    <mergeCell ref="A18:F18"/>
    <mergeCell ref="A22:F22"/>
    <mergeCell ref="A1:F1"/>
    <mergeCell ref="A3:F3"/>
    <mergeCell ref="A5:F5"/>
    <mergeCell ref="A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00CE-23F1-4355-965B-F578093A0092}">
  <dimension ref="A1:H25"/>
  <sheetViews>
    <sheetView topLeftCell="A14" workbookViewId="0">
      <selection activeCell="F25" sqref="F25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2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37" t="s">
        <v>73</v>
      </c>
      <c r="B1" s="38"/>
      <c r="C1" s="38"/>
      <c r="D1" s="38"/>
      <c r="E1" s="38"/>
      <c r="F1" s="39"/>
    </row>
    <row r="2" spans="1:6" ht="31.5" x14ac:dyDescent="0.25">
      <c r="A2" s="12" t="s">
        <v>0</v>
      </c>
      <c r="B2" s="12" t="s">
        <v>1</v>
      </c>
      <c r="C2" s="26" t="s">
        <v>2</v>
      </c>
      <c r="D2" s="27" t="s">
        <v>7</v>
      </c>
      <c r="E2" s="28" t="s">
        <v>14</v>
      </c>
      <c r="F2" s="28" t="s">
        <v>15</v>
      </c>
    </row>
    <row r="3" spans="1:6" ht="15.75" x14ac:dyDescent="0.25">
      <c r="A3" s="36" t="s">
        <v>6</v>
      </c>
      <c r="B3" s="36"/>
      <c r="C3" s="36"/>
      <c r="D3" s="36"/>
      <c r="E3" s="36"/>
      <c r="F3" s="36"/>
    </row>
    <row r="4" spans="1:6" x14ac:dyDescent="0.25">
      <c r="A4" s="9">
        <v>1201</v>
      </c>
      <c r="B4" s="29" t="s">
        <v>5</v>
      </c>
      <c r="C4" s="22">
        <v>1</v>
      </c>
      <c r="D4" s="9" t="s">
        <v>4</v>
      </c>
      <c r="E4" s="11"/>
      <c r="F4" s="11">
        <f>E4*C4</f>
        <v>0</v>
      </c>
    </row>
    <row r="5" spans="1:6" ht="15.75" x14ac:dyDescent="0.25">
      <c r="A5" s="36" t="s">
        <v>8</v>
      </c>
      <c r="B5" s="36"/>
      <c r="C5" s="36"/>
      <c r="D5" s="36"/>
      <c r="E5" s="36"/>
      <c r="F5" s="36"/>
    </row>
    <row r="6" spans="1:6" x14ac:dyDescent="0.25">
      <c r="A6" s="9">
        <v>1101</v>
      </c>
      <c r="B6" s="29" t="s">
        <v>8</v>
      </c>
      <c r="C6" s="22">
        <v>1</v>
      </c>
      <c r="D6" s="9" t="s">
        <v>4</v>
      </c>
      <c r="E6" s="11"/>
      <c r="F6" s="11">
        <f>E6*C6</f>
        <v>0</v>
      </c>
    </row>
    <row r="7" spans="1:6" s="1" customFormat="1" ht="15.75" x14ac:dyDescent="0.25">
      <c r="A7" s="44" t="s">
        <v>21</v>
      </c>
      <c r="B7" s="45"/>
      <c r="C7" s="45"/>
      <c r="D7" s="45"/>
      <c r="E7" s="45"/>
      <c r="F7" s="46"/>
    </row>
    <row r="8" spans="1:6" s="1" customFormat="1" ht="30" x14ac:dyDescent="0.25">
      <c r="A8" s="9">
        <v>3101</v>
      </c>
      <c r="B8" s="10" t="s">
        <v>74</v>
      </c>
      <c r="C8" s="22">
        <v>1</v>
      </c>
      <c r="D8" s="9" t="s">
        <v>4</v>
      </c>
      <c r="E8" s="11"/>
      <c r="F8" s="11">
        <f t="shared" ref="F8:F9" si="0">E8*C8</f>
        <v>0</v>
      </c>
    </row>
    <row r="9" spans="1:6" s="1" customFormat="1" ht="30" x14ac:dyDescent="0.25">
      <c r="A9" s="6" t="s">
        <v>71</v>
      </c>
      <c r="B9" s="8" t="s">
        <v>75</v>
      </c>
      <c r="C9" s="24">
        <v>159.5</v>
      </c>
      <c r="D9" s="6" t="s">
        <v>18</v>
      </c>
      <c r="E9" s="7"/>
      <c r="F9" s="7">
        <f t="shared" si="0"/>
        <v>0</v>
      </c>
    </row>
    <row r="10" spans="1:6" s="1" customFormat="1" ht="15.75" x14ac:dyDescent="0.25">
      <c r="A10" s="41" t="s">
        <v>76</v>
      </c>
      <c r="B10" s="42"/>
      <c r="C10" s="42"/>
      <c r="D10" s="42"/>
      <c r="E10" s="42"/>
      <c r="F10" s="43"/>
    </row>
    <row r="11" spans="1:6" s="1" customFormat="1" ht="30" x14ac:dyDescent="0.25">
      <c r="A11" s="6" t="s">
        <v>77</v>
      </c>
      <c r="B11" s="8" t="s">
        <v>78</v>
      </c>
      <c r="C11" s="24">
        <v>35</v>
      </c>
      <c r="D11" s="6" t="s">
        <v>18</v>
      </c>
      <c r="E11" s="7"/>
      <c r="F11" s="7">
        <f t="shared" ref="F11" si="1">E11*C11</f>
        <v>0</v>
      </c>
    </row>
    <row r="12" spans="1:6" ht="30" x14ac:dyDescent="0.25">
      <c r="A12" s="9">
        <v>2308</v>
      </c>
      <c r="B12" s="10" t="s">
        <v>79</v>
      </c>
      <c r="C12" s="22">
        <v>10</v>
      </c>
      <c r="D12" s="9" t="s">
        <v>17</v>
      </c>
      <c r="E12" s="11"/>
      <c r="F12" s="11">
        <f>E12*C12</f>
        <v>0</v>
      </c>
    </row>
    <row r="13" spans="1:6" s="1" customFormat="1" ht="30" x14ac:dyDescent="0.25">
      <c r="A13" s="6">
        <v>2309</v>
      </c>
      <c r="B13" s="8" t="s">
        <v>80</v>
      </c>
      <c r="C13" s="24">
        <v>3</v>
      </c>
      <c r="D13" s="6" t="s">
        <v>17</v>
      </c>
      <c r="E13" s="7"/>
      <c r="F13" s="7">
        <f t="shared" ref="F13" si="2">E13*C13</f>
        <v>0</v>
      </c>
    </row>
    <row r="14" spans="1:6" ht="30" x14ac:dyDescent="0.25">
      <c r="A14" s="9">
        <v>2310</v>
      </c>
      <c r="B14" s="10" t="s">
        <v>81</v>
      </c>
      <c r="C14" s="22">
        <v>1</v>
      </c>
      <c r="D14" s="9" t="s">
        <v>17</v>
      </c>
      <c r="E14" s="11"/>
      <c r="F14" s="11">
        <f>E14*C14</f>
        <v>0</v>
      </c>
    </row>
    <row r="15" spans="1:6" s="1" customFormat="1" ht="30" x14ac:dyDescent="0.25">
      <c r="A15" s="6">
        <v>2311</v>
      </c>
      <c r="B15" s="8" t="s">
        <v>82</v>
      </c>
      <c r="C15" s="24">
        <v>3</v>
      </c>
      <c r="D15" s="6" t="s">
        <v>17</v>
      </c>
      <c r="E15" s="7"/>
      <c r="F15" s="7">
        <f t="shared" ref="F15" si="3">E15*C15</f>
        <v>0</v>
      </c>
    </row>
    <row r="16" spans="1:6" x14ac:dyDescent="0.25">
      <c r="A16" s="9">
        <v>2312</v>
      </c>
      <c r="B16" s="10" t="s">
        <v>83</v>
      </c>
      <c r="C16" s="22">
        <v>2</v>
      </c>
      <c r="D16" s="9" t="s">
        <v>17</v>
      </c>
      <c r="E16" s="11"/>
      <c r="F16" s="11">
        <f>E16*C16</f>
        <v>0</v>
      </c>
    </row>
    <row r="17" spans="1:6" s="1" customFormat="1" ht="30" x14ac:dyDescent="0.25">
      <c r="A17" s="6">
        <v>2241</v>
      </c>
      <c r="B17" s="8" t="s">
        <v>84</v>
      </c>
      <c r="C17" s="24">
        <v>14.4</v>
      </c>
      <c r="D17" s="6" t="s">
        <v>85</v>
      </c>
      <c r="E17" s="7"/>
      <c r="F17" s="7">
        <f t="shared" ref="F17" si="4">E17*C17</f>
        <v>0</v>
      </c>
    </row>
    <row r="18" spans="1:6" ht="30" x14ac:dyDescent="0.25">
      <c r="A18" s="9">
        <v>2242</v>
      </c>
      <c r="B18" s="10" t="s">
        <v>86</v>
      </c>
      <c r="C18" s="22">
        <v>7.2</v>
      </c>
      <c r="D18" s="9" t="s">
        <v>19</v>
      </c>
      <c r="E18" s="11"/>
      <c r="F18" s="11">
        <f>E18*C18</f>
        <v>0</v>
      </c>
    </row>
    <row r="19" spans="1:6" s="1" customFormat="1" ht="30" x14ac:dyDescent="0.25">
      <c r="A19" s="6">
        <v>2243</v>
      </c>
      <c r="B19" s="8" t="s">
        <v>87</v>
      </c>
      <c r="C19" s="24">
        <v>2.4</v>
      </c>
      <c r="D19" s="6" t="s">
        <v>85</v>
      </c>
      <c r="E19" s="7"/>
      <c r="F19" s="7">
        <f t="shared" ref="F19" si="5">E19*C19</f>
        <v>0</v>
      </c>
    </row>
    <row r="20" spans="1:6" ht="30" x14ac:dyDescent="0.25">
      <c r="A20" s="9">
        <v>2261</v>
      </c>
      <c r="B20" s="10" t="s">
        <v>88</v>
      </c>
      <c r="C20" s="22">
        <v>14.4</v>
      </c>
      <c r="D20" s="9" t="s">
        <v>19</v>
      </c>
      <c r="E20" s="11"/>
      <c r="F20" s="11">
        <f>E20*C20</f>
        <v>0</v>
      </c>
    </row>
    <row r="21" spans="1:6" s="1" customFormat="1" ht="15.75" x14ac:dyDescent="0.25">
      <c r="A21" s="44" t="s">
        <v>89</v>
      </c>
      <c r="B21" s="45"/>
      <c r="C21" s="45"/>
      <c r="D21" s="45"/>
      <c r="E21" s="45"/>
      <c r="F21" s="46"/>
    </row>
    <row r="22" spans="1:6" s="1" customFormat="1" ht="45" x14ac:dyDescent="0.25">
      <c r="A22" s="9" t="s">
        <v>90</v>
      </c>
      <c r="B22" s="10" t="s">
        <v>91</v>
      </c>
      <c r="C22" s="22">
        <v>63</v>
      </c>
      <c r="D22" s="9" t="s">
        <v>18</v>
      </c>
      <c r="E22" s="11"/>
      <c r="F22" s="11">
        <f t="shared" ref="F22:F23" si="6">E22*C22</f>
        <v>0</v>
      </c>
    </row>
    <row r="23" spans="1:6" s="1" customFormat="1" ht="30" x14ac:dyDescent="0.25">
      <c r="A23" s="6" t="s">
        <v>92</v>
      </c>
      <c r="B23" s="8" t="s">
        <v>93</v>
      </c>
      <c r="C23" s="24">
        <v>237</v>
      </c>
      <c r="D23" s="6" t="s">
        <v>18</v>
      </c>
      <c r="E23" s="7"/>
      <c r="F23" s="7">
        <f t="shared" si="6"/>
        <v>0</v>
      </c>
    </row>
    <row r="24" spans="1:6" s="1" customFormat="1" ht="30" x14ac:dyDescent="0.25">
      <c r="A24" s="9" t="s">
        <v>94</v>
      </c>
      <c r="B24" s="10" t="s">
        <v>95</v>
      </c>
      <c r="C24" s="22">
        <v>106</v>
      </c>
      <c r="D24" s="9" t="s">
        <v>12</v>
      </c>
      <c r="E24" s="11"/>
      <c r="F24" s="11">
        <f t="shared" ref="F24" si="7">E24*C24</f>
        <v>0</v>
      </c>
    </row>
    <row r="25" spans="1:6" s="1" customFormat="1" ht="15.75" x14ac:dyDescent="0.25">
      <c r="A25" s="2"/>
      <c r="C25" s="25"/>
      <c r="D25" s="2"/>
      <c r="E25" s="13" t="s">
        <v>20</v>
      </c>
      <c r="F25" s="13">
        <f>SUM(F11:F20)+SUM(F8:F9)+F6+F4+SUM(F22:F24)</f>
        <v>0</v>
      </c>
    </row>
  </sheetData>
  <mergeCells count="6">
    <mergeCell ref="A21:F21"/>
    <mergeCell ref="A1:F1"/>
    <mergeCell ref="A3:F3"/>
    <mergeCell ref="A5:F5"/>
    <mergeCell ref="A7:F7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A1 - Schedule</vt:lpstr>
      <vt:lpstr>A2 - Schedule</vt:lpstr>
      <vt:lpstr>A3 - Schedule</vt:lpstr>
      <vt:lpstr>A4 - Schedule</vt:lpstr>
      <vt:lpstr>A5 - Schedule</vt:lpstr>
      <vt:lpstr>A6 -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2023-12-17T22:05:48Z</dcterms:modified>
</cp:coreProperties>
</file>